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B\Desktop\БЮДЖЕТ\2025\Метериалы 2025 год\материалы 2024 год\"/>
    </mc:Choice>
  </mc:AlternateContent>
  <bookViews>
    <workbookView xWindow="360" yWindow="390" windowWidth="14940" windowHeight="9030"/>
  </bookViews>
  <sheets>
    <sheet name="Анализ доходов" sheetId="1" r:id="rId1"/>
  </sheets>
  <definedNames>
    <definedName name="LAST_CELL" localSheetId="0">'Анализ доходов'!#REF!</definedName>
  </definedNames>
  <calcPr calcId="162913"/>
</workbook>
</file>

<file path=xl/calcChain.xml><?xml version="1.0" encoding="utf-8"?>
<calcChain xmlns="http://schemas.openxmlformats.org/spreadsheetml/2006/main">
  <c r="G65" i="1" l="1"/>
  <c r="G62" i="1"/>
  <c r="G51" i="1"/>
  <c r="H65" i="1"/>
  <c r="I65" i="1"/>
  <c r="H34" i="1"/>
  <c r="I34" i="1"/>
  <c r="J34" i="1"/>
  <c r="G34" i="1"/>
  <c r="J64" i="1"/>
  <c r="H48" i="1"/>
  <c r="I48" i="1"/>
  <c r="J48" i="1"/>
  <c r="G48" i="1"/>
  <c r="H62" i="1" l="1"/>
  <c r="I62" i="1"/>
  <c r="H47" i="1" l="1"/>
  <c r="H46" i="1" s="1"/>
  <c r="I47" i="1"/>
  <c r="I46" i="1" s="1"/>
  <c r="G47" i="1"/>
  <c r="G46" i="1" l="1"/>
  <c r="J62" i="1" l="1"/>
  <c r="G40" i="1"/>
  <c r="H77" i="1" l="1"/>
  <c r="I77" i="1"/>
  <c r="G77" i="1"/>
  <c r="G78" i="1" s="1"/>
  <c r="J73" i="1"/>
  <c r="H44" i="1" l="1"/>
  <c r="I44" i="1"/>
  <c r="G44" i="1"/>
  <c r="G42" i="1" l="1"/>
  <c r="G43" i="1"/>
  <c r="I42" i="1"/>
  <c r="I43" i="1"/>
  <c r="H43" i="1"/>
  <c r="H42" i="1"/>
  <c r="G58" i="1"/>
  <c r="G57" i="1" s="1"/>
  <c r="G56" i="1" s="1"/>
  <c r="H58" i="1"/>
  <c r="H57" i="1" s="1"/>
  <c r="H56" i="1" s="1"/>
  <c r="G54" i="1"/>
  <c r="G53" i="1" s="1"/>
  <c r="G52" i="1" s="1"/>
  <c r="H54" i="1"/>
  <c r="H53" i="1" s="1"/>
  <c r="I54" i="1"/>
  <c r="I53" i="1" s="1"/>
  <c r="I52" i="1" s="1"/>
  <c r="G11" i="1"/>
  <c r="G10" i="1" s="1"/>
  <c r="G9" i="1" s="1"/>
  <c r="H11" i="1"/>
  <c r="H10" i="1" s="1"/>
  <c r="H9" i="1" s="1"/>
  <c r="G39" i="1"/>
  <c r="H40" i="1"/>
  <c r="H39" i="1" s="1"/>
  <c r="G37" i="1"/>
  <c r="G36" i="1" s="1"/>
  <c r="H37" i="1"/>
  <c r="H36" i="1" s="1"/>
  <c r="G32" i="1"/>
  <c r="G31" i="1" s="1"/>
  <c r="G30" i="1" s="1"/>
  <c r="G29" i="1" s="1"/>
  <c r="H32" i="1"/>
  <c r="H31" i="1" s="1"/>
  <c r="H30" i="1" s="1"/>
  <c r="H29" i="1" s="1"/>
  <c r="G27" i="1"/>
  <c r="G26" i="1" s="1"/>
  <c r="H27" i="1"/>
  <c r="H26" i="1" s="1"/>
  <c r="H22" i="1" s="1"/>
  <c r="G24" i="1"/>
  <c r="G23" i="1" s="1"/>
  <c r="H20" i="1"/>
  <c r="I20" i="1"/>
  <c r="G20" i="1"/>
  <c r="H14" i="1"/>
  <c r="I14" i="1"/>
  <c r="G14" i="1"/>
  <c r="G13" i="1" s="1"/>
  <c r="H35" i="1" l="1"/>
  <c r="G22" i="1"/>
  <c r="G19" i="1" s="1"/>
  <c r="H19" i="1"/>
  <c r="G35" i="1"/>
  <c r="J83" i="1"/>
  <c r="H8" i="1" l="1"/>
  <c r="G8" i="1"/>
  <c r="J84" i="1"/>
  <c r="D84" i="1"/>
  <c r="C84" i="1"/>
  <c r="E83" i="1"/>
  <c r="E84" i="1" s="1"/>
  <c r="J69" i="1" l="1"/>
  <c r="J70" i="1"/>
  <c r="J71" i="1"/>
  <c r="J72" i="1"/>
  <c r="J74" i="1"/>
  <c r="J76" i="1"/>
  <c r="J68" i="1"/>
  <c r="J77" i="1" l="1"/>
  <c r="J12" i="1"/>
  <c r="J15" i="1"/>
  <c r="J16" i="1"/>
  <c r="J17" i="1"/>
  <c r="J18" i="1"/>
  <c r="J21" i="1"/>
  <c r="J25" i="1"/>
  <c r="J28" i="1"/>
  <c r="J33" i="1"/>
  <c r="J38" i="1"/>
  <c r="J41" i="1"/>
  <c r="J52" i="1"/>
  <c r="J53" i="1"/>
  <c r="J54" i="1"/>
  <c r="J55" i="1"/>
  <c r="J59" i="1"/>
  <c r="J63" i="1"/>
  <c r="I11" i="1"/>
  <c r="I10" i="1" s="1"/>
  <c r="I13" i="1"/>
  <c r="J13" i="1" s="1"/>
  <c r="J20" i="1"/>
  <c r="I24" i="1"/>
  <c r="J24" i="1" s="1"/>
  <c r="I27" i="1"/>
  <c r="I26" i="1" s="1"/>
  <c r="I32" i="1"/>
  <c r="J32" i="1" s="1"/>
  <c r="I37" i="1"/>
  <c r="J37" i="1" s="1"/>
  <c r="I40" i="1"/>
  <c r="J40" i="1" s="1"/>
  <c r="I58" i="1"/>
  <c r="J58" i="1" s="1"/>
  <c r="G61" i="1"/>
  <c r="G60" i="1" s="1"/>
  <c r="H61" i="1"/>
  <c r="H60" i="1" s="1"/>
  <c r="H51" i="1" s="1"/>
  <c r="I61" i="1"/>
  <c r="I60" i="1" s="1"/>
  <c r="G50" i="1" l="1"/>
  <c r="H50" i="1"/>
  <c r="H78" i="1" s="1"/>
  <c r="I36" i="1"/>
  <c r="J36" i="1" s="1"/>
  <c r="I31" i="1"/>
  <c r="J31" i="1" s="1"/>
  <c r="I23" i="1"/>
  <c r="I57" i="1"/>
  <c r="I39" i="1"/>
  <c r="J39" i="1" s="1"/>
  <c r="J11" i="1"/>
  <c r="J61" i="1"/>
  <c r="J60" i="1"/>
  <c r="J14" i="1"/>
  <c r="J27" i="1"/>
  <c r="J26" i="1"/>
  <c r="I9" i="1"/>
  <c r="J10" i="1"/>
  <c r="J57" i="1" l="1"/>
  <c r="J56" i="1" s="1"/>
  <c r="J51" i="1" s="1"/>
  <c r="I56" i="1"/>
  <c r="I51" i="1" s="1"/>
  <c r="J23" i="1"/>
  <c r="I22" i="1"/>
  <c r="J22" i="1" s="1"/>
  <c r="I35" i="1"/>
  <c r="I30" i="1"/>
  <c r="I29" i="1" s="1"/>
  <c r="J9" i="1"/>
  <c r="J29" i="1" l="1"/>
  <c r="I19" i="1"/>
  <c r="I8" i="1" s="1"/>
  <c r="J30" i="1"/>
  <c r="J35" i="1"/>
  <c r="J8" i="1" l="1"/>
  <c r="J19" i="1"/>
  <c r="I50" i="1"/>
  <c r="I78" i="1" l="1"/>
  <c r="J50" i="1"/>
  <c r="J65" i="1" l="1"/>
</calcChain>
</file>

<file path=xl/sharedStrings.xml><?xml version="1.0" encoding="utf-8"?>
<sst xmlns="http://schemas.openxmlformats.org/spreadsheetml/2006/main" count="179" uniqueCount="154">
  <si>
    <t>Единица измерения:  тыс. руб.</t>
  </si>
  <si>
    <t>Наименование</t>
  </si>
  <si>
    <t>КД</t>
  </si>
  <si>
    <t>Доп.КД</t>
  </si>
  <si>
    <t>Утвержденный план на год</t>
  </si>
  <si>
    <t>Кассовый план на год</t>
  </si>
  <si>
    <t>Утвержденный план за 12 месяцев</t>
  </si>
  <si>
    <t>Уточненный КП на год</t>
  </si>
  <si>
    <t>НАЛОГОВЫЕ И НЕНАЛОГОВЫЕ ДОХОДЫ</t>
  </si>
  <si>
    <t>000.1.00.00000.00.0000.000</t>
  </si>
  <si>
    <t>НАЛОГИ НА ПРИБЫЛЬ, ДОХОДЫ</t>
  </si>
  <si>
    <t>000.1.01.00000.00.0000.000</t>
  </si>
  <si>
    <t>Налог на доходы физических лиц</t>
  </si>
  <si>
    <t>000.1.01.02000.01.0000.110</t>
  </si>
  <si>
    <t>000.1.01.02010.01.0000.110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</si>
  <si>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</si>
  <si>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182.1.01.02010.01.1000.110</t>
  </si>
  <si>
    <t>000000</t>
  </si>
  <si>
    <t>НАЛОГИ НА ТОВАРЫ (РАБОТЫ, УСЛУГИ), РЕАЛИЗУЕМЫЕ НА ТЕРРИТОРИИ РОССИЙСКОЙ ФЕДЕРАЦИИ</t>
  </si>
  <si>
    <t>000.1.03.00000.00.0000.000</t>
  </si>
  <si>
    <t>Акцизы по подакцизным товарам (продукции), производимым на территории Российской Федерации</t>
  </si>
  <si>
    <t>000.1.03.02000.01.0000.110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</si>
  <si>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</si>
  <si>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100.1.03.02230.01.0000.110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</si>
  <si>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</si>
  <si>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100.1.03.02240.01.0000.110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</si>
  <si>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</si>
  <si>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100.1.03.02250.01.0000.110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</si>
  <si>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</si>
  <si>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100.1.03.02260.01.0000.110</t>
  </si>
  <si>
    <t>НАЛОГИ НА ИМУЩЕСТВО</t>
  </si>
  <si>
    <t>000.1.06.00000.00.0000.000</t>
  </si>
  <si>
    <t>Налог на имущество физических лиц</t>
  </si>
  <si>
    <t>000.1.06.01000.00.0000.110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</si>
  <si>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</si>
  <si>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182.1.06.01030.10.1000.110</t>
  </si>
  <si>
    <t>Земельный налог</t>
  </si>
  <si>
    <t>000.1.06.06000.00.0000.110</t>
  </si>
  <si>
    <t>Земельный налог с организаций</t>
  </si>
  <si>
    <t>000.1.06.06030.00.0000.110</t>
  </si>
  <si>
    <t>Земельный налог с организаций, обладающих земельным участком, расположенным в границах сельских поселений</t>
  </si>
  <si>
    <t>000.1.06.06033.10.0000.110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</si>
  <si>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</si>
  <si>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182.1.06.06033.10.1000.110</t>
  </si>
  <si>
    <t>Земельный налог с физических лиц</t>
  </si>
  <si>
    <t>000.1.06.06040.00.0000.110</t>
  </si>
  <si>
    <t>Земельный налог с физических лиц, обладающих земельным участком, расположенным в границах сельских поселений</t>
  </si>
  <si>
    <t>000.1.06.06043.10.0000.110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</si>
  <si>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</si>
  <si>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182.1.06.06043.10.1000.110</t>
  </si>
  <si>
    <t>ГОСУДАРСТВЕННАЯ ПОШЛИНА</t>
  </si>
  <si>
    <t>000.1.08.00000.00.0000.000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</si>
  <si>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</si>
  <si>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000.1.08.04000.01.0000.110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</si>
  <si>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</si>
  <si>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000.1.08.04020.01.0000.110</t>
  </si>
  <si>
    <t>000.1.08.04020.01.1000.110</t>
  </si>
  <si>
    <t>901.1.08.04020.01.1000.110</t>
  </si>
  <si>
    <t>ДОХОДЫ ОТ ИСПОЛЬЗОВАНИЯ ИМУЩЕСТВА, НАХОДЯЩЕГОСЯ В ГОСУДАРСТВЕННОЙ И МУНИЦИПАЛЬНОЙ СОБСТВЕННОСТИ</t>
  </si>
  <si>
    <t>000.1.11.00000.00.0000.000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</si>
  <si>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</si>
  <si>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000.1.11.05000.00.0000.120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</si>
  <si>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</si>
  <si>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000.1.11.05020.00.0000.120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</si>
  <si>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</si>
  <si>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000.1.11.05025.10.0000.120</t>
  </si>
  <si>
    <t>901.1.11.05025.10.0000.120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</si>
  <si>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</si>
  <si>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000.1.11.05030.00.0000.120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</si>
  <si>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</si>
  <si>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000.1.11.05035.10.0000.120</t>
  </si>
  <si>
    <t>901.1.11.05035.10.0000.120</t>
  </si>
  <si>
    <t>БЕЗВОЗМЕЗДНЫЕ ПОСТУПЛЕНИЯ</t>
  </si>
  <si>
    <t>000.2.00.00000.00.0000.000</t>
  </si>
  <si>
    <t>БЕЗВОЗМЕЗДНЫЕ ПОСТУПЛЕНИЯ ОТ ДРУГИХ БЮДЖЕТОВ БЮДЖЕТНОЙ СИСТЕМЫ РОССИЙСКОЙ ФЕДЕРАЦИИ</t>
  </si>
  <si>
    <t>000.2.02.00000.00.0000.000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</si>
  <si>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</si>
  <si>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</si>
  <si>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</si>
  <si>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</si>
  <si>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</si>
  <si>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</si>
  <si>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321584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</si>
  <si>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</si>
  <si>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</si>
  <si>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</si>
  <si>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100300</t>
  </si>
  <si>
    <t>100302</t>
  </si>
  <si>
    <t>ИТОГО:</t>
  </si>
  <si>
    <t>Процент исполнения</t>
  </si>
  <si>
    <t>I. Исполнение по доходам</t>
  </si>
  <si>
    <t>Раздел</t>
  </si>
  <si>
    <t>0100</t>
  </si>
  <si>
    <t>0200</t>
  </si>
  <si>
    <t>0300</t>
  </si>
  <si>
    <t>0400</t>
  </si>
  <si>
    <t>0500</t>
  </si>
  <si>
    <t>0800</t>
  </si>
  <si>
    <t>1000</t>
  </si>
  <si>
    <t>1100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</si>
  <si>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</si>
  <si>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</si>
  <si>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</si>
  <si>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</si>
  <si>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</si>
  <si>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</si>
  <si>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</si>
  <si>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III. Исполнение по источникам финансирования дефицита бюджета</t>
  </si>
  <si>
    <t>План</t>
  </si>
  <si>
    <t>Ожидаемое исполнение</t>
  </si>
  <si>
    <t>Процент исполнение</t>
  </si>
  <si>
    <t>Уменьшение прочих остатков денежных средств местного бюджета</t>
  </si>
  <si>
    <t>Итого источников финансирования дефицита бюджета</t>
  </si>
  <si>
    <t>ДЕФИЦИТ БЮДЖЕТА (со знаком "минус")</t>
  </si>
  <si>
    <t xml:space="preserve">Наименование </t>
  </si>
  <si>
    <t>000.2.02.10000.00.0000.150</t>
  </si>
  <si>
    <t>000.2.02.15001.00.0000.150</t>
  </si>
  <si>
    <t>000.2.02.15001.10.0000.150</t>
  </si>
  <si>
    <t>901.2.02.15001.10.0000.150</t>
  </si>
  <si>
    <t>000.2.02.30000.00.0000.150</t>
  </si>
  <si>
    <t>000.2.02.35118.00.0000.150</t>
  </si>
  <si>
    <t>000.2.02.35118.10.0000.150</t>
  </si>
  <si>
    <t>901.2.02.35118.10.0000.150</t>
  </si>
  <si>
    <t>000.2.02.40000.00.0000.150</t>
  </si>
  <si>
    <t>000.2.02.49999.00.0000.150</t>
  </si>
  <si>
    <t>000.2.02.49999.10.0000.150</t>
  </si>
  <si>
    <t>901.2.02.49999.10.0000.150</t>
  </si>
  <si>
    <t>II. Исполнение по расходам</t>
  </si>
  <si>
    <t>ОБЩЕГОСУДАРСТВЕННЫЕ ВОПРОСЫ</t>
  </si>
  <si>
    <t>ИТОГО</t>
  </si>
  <si>
    <t>0700</t>
  </si>
  <si>
    <t>ОБРАЗОВАНИЕ</t>
  </si>
  <si>
    <t>ИМБТ на поддержку мер по обеспечению сбалансированности местных бюджетов</t>
  </si>
  <si>
    <t>Иной межбюджетный трансферт на благоустройство населенных пунктов Новоселовского сельского поселения</t>
  </si>
  <si>
    <t>ДОХОДЫ ОТ ПРОДАЖИ МАТЕРИАЛЬНЫХ И НЕМАТЕРИАЛЬНЫХ АКТИВОВ</t>
  </si>
  <si>
    <t>000.1.14.00000.00.0000.000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</si>
  <si>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</si>
  <si>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000.1.14.02000.00.0000.410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</si>
  <si>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</si>
  <si>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000.1.14.02050.10.0000.410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</si>
  <si>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</si>
  <si>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901.1.14.02053.10.0000.410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</si>
  <si>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</si>
  <si>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ОЦЕНКА ОЖИДАЕМОГО ИСПОЛНЕНИЯ БЮДЖЕТА МО "НОВОСЕЛОВСКОГО СЕЛЬСКОГО ПОСЕЛЕНИЯ" ЗА 2024 ГОД (по состоянию на 01.10.2024 год)</t>
  </si>
  <si>
    <t>План на  2024 год</t>
  </si>
  <si>
    <t>Ожидаемое исполнение за 2024 год</t>
  </si>
  <si>
    <t>ПРОЧИЕ НЕНАЛОГОВЫЕ ДОХОДЫ</t>
  </si>
  <si>
    <t>000.1.17.00000.00.0000.000</t>
  </si>
  <si>
    <t>Инициативные платежи</t>
  </si>
  <si>
    <t>000.1.17.15000.00.0000.150</t>
  </si>
  <si>
    <t>Инициативные платежи, зачисляемые в бюджеты сельских поселений</t>
  </si>
  <si>
    <t>000.1.17.15030.10.0000.150</t>
  </si>
  <si>
    <t>000.1.17.15030.10.0003.150</t>
  </si>
  <si>
    <t>Инициативные платежи, зачисляемые в бюджеты сельских поселений (Устройство ограждения кладбища по адресу: Томская область, Колпашевский район, 50 м на юго-восток от д.Маракса, участок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</si>
</sst>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0.0"/>
  </numFmts>
  <fonts count="10" x14ac:knownFonts="1">
    <font>
      <sz val="10"/>
      <name val="Arial"/>
    </font>
    <font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8"/>
      <name val="Arial"/>
      <family val="2"/>
      <charset val="204"/>
    </font>
    <font>
      <sz val="8"/>
      <name val="Arial Cyr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/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/>
    <xf numFmtId="0" fontId="2" fillId="0" borderId="0" xfId="0" applyFont="1" applyBorder="1"/>
    <xf numFmtId="0" fontId="5" fillId="0" borderId="0" xfId="0" applyFont="1"/>
    <xf numFmtId="0" fontId="5" fillId="0" borderId="0" xfId="0" applyFont="1" applyAlignment="1">
      <alignment horizontal="center" vertical="center"/>
    </xf>
    <xf numFmtId="1" fontId="4" fillId="0" borderId="0" xfId="0" applyNumberFormat="1" applyFont="1" applyFill="1" applyAlignment="1">
      <alignment horizontal="right" vertical="center"/>
    </xf>
    <xf numFmtId="0" fontId="5" fillId="0" borderId="0" xfId="0" applyFont="1" applyFill="1"/>
    <xf numFmtId="0" fontId="4" fillId="0" borderId="0" xfId="0" applyFont="1" applyFill="1"/>
    <xf numFmtId="3" fontId="4" fillId="0" borderId="0" xfId="0" applyNumberFormat="1" applyFont="1" applyAlignment="1">
      <alignment horizontal="right"/>
    </xf>
    <xf numFmtId="0" fontId="3" fillId="0" borderId="0" xfId="0" applyFont="1"/>
    <xf numFmtId="0" fontId="6" fillId="0" borderId="0" xfId="0" applyFont="1"/>
    <xf numFmtId="16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Border="1"/>
    <xf numFmtId="0" fontId="8" fillId="0" borderId="0" xfId="0" applyFont="1" applyBorder="1" applyAlignment="1" applyProtection="1">
      <alignment horizontal="center" wrapText="1"/>
    </xf>
    <xf numFmtId="0" fontId="3" fillId="2" borderId="0" xfId="0" applyFont="1" applyFill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Fill="1" applyBorder="1" applyAlignment="1"/>
    <xf numFmtId="166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2" fillId="2" borderId="0" xfId="0" applyFont="1" applyFill="1"/>
    <xf numFmtId="164" fontId="9" fillId="2" borderId="2" xfId="0" applyNumberFormat="1" applyFont="1" applyFill="1" applyBorder="1"/>
    <xf numFmtId="49" fontId="9" fillId="0" borderId="2" xfId="0" applyNumberFormat="1" applyFont="1" applyBorder="1" applyAlignment="1" applyProtection="1">
      <alignment horizontal="justify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164" fontId="9" fillId="0" borderId="2" xfId="0" applyNumberFormat="1" applyFont="1" applyBorder="1" applyAlignment="1" applyProtection="1">
      <alignment horizontal="right" vertical="center" wrapText="1"/>
    </xf>
    <xf numFmtId="164" fontId="9" fillId="2" borderId="2" xfId="0" applyNumberFormat="1" applyFont="1" applyFill="1" applyBorder="1" applyAlignment="1" applyProtection="1">
      <alignment horizontal="right" vertical="center" wrapText="1"/>
    </xf>
    <xf numFmtId="165" fontId="9" fillId="0" borderId="2" xfId="0" applyNumberFormat="1" applyFont="1" applyBorder="1" applyAlignment="1" applyProtection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49" fontId="9" fillId="2" borderId="2" xfId="0" applyNumberFormat="1" applyFont="1" applyFill="1" applyBorder="1" applyAlignment="1" applyProtection="1">
      <alignment horizontal="justify" vertical="center" wrapText="1"/>
    </xf>
    <xf numFmtId="49" fontId="9" fillId="2" borderId="2" xfId="0" applyNumberFormat="1" applyFont="1" applyFill="1" applyBorder="1" applyAlignment="1" applyProtection="1">
      <alignment horizontal="left" vertical="center" wrapText="1"/>
    </xf>
    <xf numFmtId="0" fontId="9" fillId="0" borderId="2" xfId="0" applyFont="1" applyBorder="1"/>
    <xf numFmtId="0" fontId="9" fillId="0" borderId="0" xfId="0" applyFont="1"/>
    <xf numFmtId="0" fontId="9" fillId="2" borderId="0" xfId="0" applyFont="1" applyFill="1"/>
    <xf numFmtId="0" fontId="9" fillId="0" borderId="2" xfId="0" applyFont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/>
    </xf>
    <xf numFmtId="49" fontId="9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/>
    <xf numFmtId="0" fontId="9" fillId="0" borderId="2" xfId="0" applyFont="1" applyBorder="1" applyAlignment="1">
      <alignment horizontal="justify" wrapText="1"/>
    </xf>
    <xf numFmtId="0" fontId="9" fillId="0" borderId="0" xfId="0" applyFont="1" applyBorder="1" applyAlignment="1">
      <alignment horizontal="left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/>
    <xf numFmtId="1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right" vertical="center"/>
    </xf>
    <xf numFmtId="166" fontId="9" fillId="0" borderId="2" xfId="0" applyNumberFormat="1" applyFont="1" applyFill="1" applyBorder="1"/>
    <xf numFmtId="166" fontId="9" fillId="0" borderId="2" xfId="0" applyNumberFormat="1" applyFont="1" applyBorder="1"/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/>
    <xf numFmtId="0" fontId="4" fillId="0" borderId="0" xfId="0" applyFont="1" applyFill="1" applyBorder="1" applyAlignment="1"/>
    <xf numFmtId="0" fontId="9" fillId="0" borderId="2" xfId="0" applyFont="1" applyBorder="1" applyAlignment="1">
      <alignment horizontal="left"/>
    </xf>
    <xf numFmtId="0" fontId="8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left"/>
    </xf>
    <xf numFmtId="0" fontId="6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showGridLines="0" tabSelected="1" topLeftCell="A62" zoomScale="130" zoomScaleNormal="130" workbookViewId="0">
      <selection activeCell="M77" sqref="M77"/>
    </sheetView>
  </sheetViews>
  <sheetFormatPr defaultRowHeight="12.75" customHeight="1" x14ac:dyDescent="0.2"/>
  <cols>
    <col min="1" max="1" width="44.7109375" style="13" customWidth="1"/>
    <col min="2" max="2" width="23.42578125" style="13" customWidth="1"/>
    <col min="3" max="6" width="16.7109375" style="13" hidden="1" customWidth="1"/>
    <col min="7" max="7" width="9.7109375" style="21" customWidth="1"/>
    <col min="8" max="8" width="16.7109375" style="21" hidden="1" customWidth="1"/>
    <col min="9" max="9" width="11.140625" style="21" customWidth="1"/>
    <col min="10" max="10" width="10.85546875" style="13" customWidth="1"/>
    <col min="11" max="16384" width="9.140625" style="13"/>
  </cols>
  <sheetData>
    <row r="1" spans="1:10" ht="12.75" customHeight="1" x14ac:dyDescent="0.2">
      <c r="A1" s="1"/>
      <c r="B1" s="2"/>
      <c r="C1" s="2"/>
      <c r="D1" s="2"/>
      <c r="E1" s="2"/>
      <c r="F1" s="2"/>
      <c r="G1" s="4"/>
      <c r="H1" s="5"/>
      <c r="I1" s="5"/>
      <c r="J1" s="1"/>
    </row>
    <row r="2" spans="1:10" ht="34.5" customHeight="1" x14ac:dyDescent="0.25">
      <c r="A2" s="68" t="s">
        <v>143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6" customHeight="1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0" ht="18" customHeight="1" x14ac:dyDescent="0.25">
      <c r="A4" s="69" t="s">
        <v>90</v>
      </c>
      <c r="B4" s="69"/>
      <c r="C4" s="69"/>
      <c r="D4" s="69"/>
      <c r="E4" s="69"/>
      <c r="F4" s="69"/>
      <c r="G4" s="69"/>
      <c r="H4" s="69"/>
      <c r="I4" s="69"/>
      <c r="J4" s="69"/>
    </row>
    <row r="5" spans="1:10" ht="12.75" customHeight="1" x14ac:dyDescent="0.2">
      <c r="A5" s="1"/>
      <c r="B5" s="2"/>
      <c r="C5" s="2"/>
      <c r="D5" s="2"/>
      <c r="E5" s="2"/>
      <c r="F5" s="2"/>
      <c r="G5" s="71" t="s">
        <v>0</v>
      </c>
      <c r="H5" s="71"/>
      <c r="I5" s="71"/>
      <c r="J5" s="71"/>
    </row>
    <row r="6" spans="1:10" ht="31.7" customHeight="1" x14ac:dyDescent="0.2">
      <c r="A6" s="70" t="s">
        <v>1</v>
      </c>
      <c r="B6" s="70" t="s">
        <v>2</v>
      </c>
      <c r="C6" s="70" t="s">
        <v>3</v>
      </c>
      <c r="D6" s="70" t="s">
        <v>4</v>
      </c>
      <c r="E6" s="70" t="s">
        <v>5</v>
      </c>
      <c r="F6" s="72" t="s">
        <v>6</v>
      </c>
      <c r="G6" s="73" t="s">
        <v>144</v>
      </c>
      <c r="H6" s="73" t="s">
        <v>7</v>
      </c>
      <c r="I6" s="73" t="s">
        <v>145</v>
      </c>
      <c r="J6" s="70" t="s">
        <v>89</v>
      </c>
    </row>
    <row r="7" spans="1:10" x14ac:dyDescent="0.2">
      <c r="A7" s="70"/>
      <c r="B7" s="70"/>
      <c r="C7" s="70"/>
      <c r="D7" s="70"/>
      <c r="E7" s="70"/>
      <c r="F7" s="72"/>
      <c r="G7" s="73"/>
      <c r="H7" s="73"/>
      <c r="I7" s="73"/>
      <c r="J7" s="70"/>
    </row>
    <row r="8" spans="1:10" x14ac:dyDescent="0.2">
      <c r="A8" s="31" t="s">
        <v>8</v>
      </c>
      <c r="B8" s="32" t="s">
        <v>9</v>
      </c>
      <c r="C8" s="32"/>
      <c r="D8" s="33">
        <v>1518</v>
      </c>
      <c r="E8" s="33">
        <v>1518</v>
      </c>
      <c r="F8" s="33">
        <v>1518</v>
      </c>
      <c r="G8" s="34">
        <f>G9+G13+G19+G29+G34+G42+G46</f>
        <v>4126.7</v>
      </c>
      <c r="H8" s="34">
        <f>H9+H13+H19+H29+H34+H42+H46</f>
        <v>1554.3</v>
      </c>
      <c r="I8" s="34">
        <f>I9+I13+I19+I29+I34+I42+I46</f>
        <v>4126.7</v>
      </c>
      <c r="J8" s="33">
        <f>(I8/G8)*100</f>
        <v>100</v>
      </c>
    </row>
    <row r="9" spans="1:10" x14ac:dyDescent="0.2">
      <c r="A9" s="31" t="s">
        <v>10</v>
      </c>
      <c r="B9" s="32" t="s">
        <v>11</v>
      </c>
      <c r="C9" s="32"/>
      <c r="D9" s="33">
        <v>322.89999999999998</v>
      </c>
      <c r="E9" s="33">
        <v>322.89999999999998</v>
      </c>
      <c r="F9" s="33">
        <v>322.89999999999998</v>
      </c>
      <c r="G9" s="34">
        <f t="shared" ref="G9:H9" si="0">G10</f>
        <v>1084.0999999999999</v>
      </c>
      <c r="H9" s="34">
        <f t="shared" si="0"/>
        <v>322.89999999999998</v>
      </c>
      <c r="I9" s="34">
        <f>I10</f>
        <v>1084.0999999999999</v>
      </c>
      <c r="J9" s="33">
        <f t="shared" ref="J9:J64" si="1">(I9/G9)*100</f>
        <v>100</v>
      </c>
    </row>
    <row r="10" spans="1:10" x14ac:dyDescent="0.2">
      <c r="A10" s="31" t="s">
        <v>12</v>
      </c>
      <c r="B10" s="32" t="s">
        <v>13</v>
      </c>
      <c r="C10" s="32"/>
      <c r="D10" s="33">
        <v>322.89999999999998</v>
      </c>
      <c r="E10" s="33">
        <v>322.89999999999998</v>
      </c>
      <c r="F10" s="33">
        <v>322.89999999999998</v>
      </c>
      <c r="G10" s="34">
        <f t="shared" ref="G10:H10" si="2">G11</f>
        <v>1084.0999999999999</v>
      </c>
      <c r="H10" s="34">
        <f t="shared" si="2"/>
        <v>322.89999999999998</v>
      </c>
      <c r="I10" s="34">
        <f>I11</f>
        <v>1084.0999999999999</v>
      </c>
      <c r="J10" s="33">
        <f t="shared" si="1"/>
        <v>100</v>
      </c>
    </row>
    <row r="11" spans="1:10" ht="60" x14ac:dyDescent="0.2">
      <c r="A11" s="31" t="s">
        <v>142</v>
      </c>
      <c r="B11" s="32" t="s">
        <v>14</v>
      </c>
      <c r="C11" s="32"/>
      <c r="D11" s="33">
        <v>322.89999999999998</v>
      </c>
      <c r="E11" s="33">
        <v>322.89999999999998</v>
      </c>
      <c r="F11" s="33">
        <v>322.89999999999998</v>
      </c>
      <c r="G11" s="34">
        <f t="shared" ref="G11:H11" si="3">G12</f>
        <v>1084.0999999999999</v>
      </c>
      <c r="H11" s="34">
        <f t="shared" si="3"/>
        <v>322.89999999999998</v>
      </c>
      <c r="I11" s="34">
        <f>I12</f>
        <v>1084.0999999999999</v>
      </c>
      <c r="J11" s="33">
        <f t="shared" si="1"/>
        <v>100</v>
      </c>
    </row>
    <row r="12" spans="1:10" s="3" customFormat="1" ht="84" x14ac:dyDescent="0.2">
      <c r="A12" s="35" t="s">
        <v>15</v>
      </c>
      <c r="B12" s="32" t="s">
        <v>16</v>
      </c>
      <c r="C12" s="32" t="s">
        <v>17</v>
      </c>
      <c r="D12" s="33">
        <v>322.89999999999998</v>
      </c>
      <c r="E12" s="33">
        <v>322.89999999999998</v>
      </c>
      <c r="F12" s="33">
        <v>322.89999999999998</v>
      </c>
      <c r="G12" s="34">
        <v>1084.0999999999999</v>
      </c>
      <c r="H12" s="34">
        <v>322.89999999999998</v>
      </c>
      <c r="I12" s="34">
        <v>1084.0999999999999</v>
      </c>
      <c r="J12" s="33">
        <f t="shared" si="1"/>
        <v>100</v>
      </c>
    </row>
    <row r="13" spans="1:10" ht="36" x14ac:dyDescent="0.2">
      <c r="A13" s="31" t="s">
        <v>18</v>
      </c>
      <c r="B13" s="32" t="s">
        <v>19</v>
      </c>
      <c r="C13" s="32"/>
      <c r="D13" s="33">
        <v>936</v>
      </c>
      <c r="E13" s="33">
        <v>936</v>
      </c>
      <c r="F13" s="33">
        <v>936</v>
      </c>
      <c r="G13" s="34">
        <f>G14</f>
        <v>1820</v>
      </c>
      <c r="H13" s="34">
        <v>936</v>
      </c>
      <c r="I13" s="34">
        <f>I14</f>
        <v>1820</v>
      </c>
      <c r="J13" s="33">
        <f t="shared" si="1"/>
        <v>100</v>
      </c>
    </row>
    <row r="14" spans="1:10" ht="24" x14ac:dyDescent="0.2">
      <c r="A14" s="31" t="s">
        <v>20</v>
      </c>
      <c r="B14" s="32" t="s">
        <v>21</v>
      </c>
      <c r="C14" s="32"/>
      <c r="D14" s="33">
        <v>936</v>
      </c>
      <c r="E14" s="33">
        <v>936</v>
      </c>
      <c r="F14" s="33">
        <v>936</v>
      </c>
      <c r="G14" s="34">
        <f>G15+G16+G17+G18</f>
        <v>1820</v>
      </c>
      <c r="H14" s="34">
        <f t="shared" ref="H14:I14" si="4">H15+H16+H17+H18</f>
        <v>936</v>
      </c>
      <c r="I14" s="34">
        <f t="shared" si="4"/>
        <v>1820</v>
      </c>
      <c r="J14" s="33">
        <f t="shared" si="1"/>
        <v>100</v>
      </c>
    </row>
    <row r="15" spans="1:10" s="3" customFormat="1" ht="60" x14ac:dyDescent="0.2">
      <c r="A15" s="31" t="s">
        <v>22</v>
      </c>
      <c r="B15" s="32" t="s">
        <v>23</v>
      </c>
      <c r="C15" s="32" t="s">
        <v>17</v>
      </c>
      <c r="D15" s="33">
        <v>367</v>
      </c>
      <c r="E15" s="33">
        <v>367</v>
      </c>
      <c r="F15" s="33">
        <v>367</v>
      </c>
      <c r="G15" s="34">
        <v>955.5</v>
      </c>
      <c r="H15" s="34">
        <v>367</v>
      </c>
      <c r="I15" s="34">
        <v>955.5</v>
      </c>
      <c r="J15" s="33">
        <f t="shared" si="1"/>
        <v>100</v>
      </c>
    </row>
    <row r="16" spans="1:10" s="3" customFormat="1" ht="72" x14ac:dyDescent="0.2">
      <c r="A16" s="35" t="s">
        <v>24</v>
      </c>
      <c r="B16" s="32" t="s">
        <v>25</v>
      </c>
      <c r="C16" s="32" t="s">
        <v>17</v>
      </c>
      <c r="D16" s="33">
        <v>5</v>
      </c>
      <c r="E16" s="33">
        <v>5</v>
      </c>
      <c r="F16" s="33">
        <v>5</v>
      </c>
      <c r="G16" s="34">
        <v>4.5</v>
      </c>
      <c r="H16" s="34">
        <v>5</v>
      </c>
      <c r="I16" s="34">
        <v>4.5</v>
      </c>
      <c r="J16" s="33">
        <f t="shared" si="1"/>
        <v>100</v>
      </c>
    </row>
    <row r="17" spans="1:10" s="3" customFormat="1" ht="60" x14ac:dyDescent="0.2">
      <c r="A17" s="31" t="s">
        <v>26</v>
      </c>
      <c r="B17" s="32" t="s">
        <v>27</v>
      </c>
      <c r="C17" s="32" t="s">
        <v>17</v>
      </c>
      <c r="D17" s="33">
        <v>630</v>
      </c>
      <c r="E17" s="33">
        <v>630</v>
      </c>
      <c r="F17" s="33">
        <v>630</v>
      </c>
      <c r="G17" s="34">
        <v>978.8</v>
      </c>
      <c r="H17" s="34">
        <v>630</v>
      </c>
      <c r="I17" s="34">
        <v>978.8</v>
      </c>
      <c r="J17" s="33">
        <f t="shared" si="1"/>
        <v>100</v>
      </c>
    </row>
    <row r="18" spans="1:10" s="3" customFormat="1" ht="60" x14ac:dyDescent="0.2">
      <c r="A18" s="31" t="s">
        <v>28</v>
      </c>
      <c r="B18" s="32" t="s">
        <v>29</v>
      </c>
      <c r="C18" s="32" t="s">
        <v>17</v>
      </c>
      <c r="D18" s="33">
        <v>-66</v>
      </c>
      <c r="E18" s="33">
        <v>-66</v>
      </c>
      <c r="F18" s="33">
        <v>-66</v>
      </c>
      <c r="G18" s="34">
        <v>-118.8</v>
      </c>
      <c r="H18" s="34">
        <v>-66</v>
      </c>
      <c r="I18" s="34">
        <v>-118.8</v>
      </c>
      <c r="J18" s="33">
        <f t="shared" si="1"/>
        <v>100</v>
      </c>
    </row>
    <row r="19" spans="1:10" x14ac:dyDescent="0.2">
      <c r="A19" s="31" t="s">
        <v>30</v>
      </c>
      <c r="B19" s="32" t="s">
        <v>31</v>
      </c>
      <c r="C19" s="32"/>
      <c r="D19" s="33">
        <v>101.6</v>
      </c>
      <c r="E19" s="33">
        <v>101.6</v>
      </c>
      <c r="F19" s="33">
        <v>101.6</v>
      </c>
      <c r="G19" s="34">
        <f t="shared" ref="G19:H19" si="5">G20+G22</f>
        <v>352.3</v>
      </c>
      <c r="H19" s="34">
        <f t="shared" si="5"/>
        <v>101.6</v>
      </c>
      <c r="I19" s="34">
        <f>I20+I22</f>
        <v>352.3</v>
      </c>
      <c r="J19" s="33">
        <f t="shared" si="1"/>
        <v>100</v>
      </c>
    </row>
    <row r="20" spans="1:10" x14ac:dyDescent="0.2">
      <c r="A20" s="31" t="s">
        <v>32</v>
      </c>
      <c r="B20" s="32" t="s">
        <v>33</v>
      </c>
      <c r="C20" s="32"/>
      <c r="D20" s="33">
        <v>52.2</v>
      </c>
      <c r="E20" s="33">
        <v>52.2</v>
      </c>
      <c r="F20" s="33">
        <v>52.2</v>
      </c>
      <c r="G20" s="34">
        <f>G21</f>
        <v>233.6</v>
      </c>
      <c r="H20" s="34">
        <f t="shared" ref="H20:I20" si="6">H21</f>
        <v>52.2</v>
      </c>
      <c r="I20" s="34">
        <f t="shared" si="6"/>
        <v>233.6</v>
      </c>
      <c r="J20" s="33">
        <f t="shared" si="1"/>
        <v>100</v>
      </c>
    </row>
    <row r="21" spans="1:10" s="3" customFormat="1" ht="60" x14ac:dyDescent="0.2">
      <c r="A21" s="31" t="s">
        <v>34</v>
      </c>
      <c r="B21" s="32" t="s">
        <v>35</v>
      </c>
      <c r="C21" s="32" t="s">
        <v>17</v>
      </c>
      <c r="D21" s="33">
        <v>52.2</v>
      </c>
      <c r="E21" s="33">
        <v>52.2</v>
      </c>
      <c r="F21" s="33">
        <v>52.2</v>
      </c>
      <c r="G21" s="34">
        <v>233.6</v>
      </c>
      <c r="H21" s="34">
        <v>52.2</v>
      </c>
      <c r="I21" s="34">
        <v>233.6</v>
      </c>
      <c r="J21" s="33">
        <f t="shared" si="1"/>
        <v>100</v>
      </c>
    </row>
    <row r="22" spans="1:10" x14ac:dyDescent="0.2">
      <c r="A22" s="31" t="s">
        <v>36</v>
      </c>
      <c r="B22" s="32" t="s">
        <v>37</v>
      </c>
      <c r="C22" s="32"/>
      <c r="D22" s="33">
        <v>49.4</v>
      </c>
      <c r="E22" s="33">
        <v>49.4</v>
      </c>
      <c r="F22" s="33">
        <v>49.4</v>
      </c>
      <c r="G22" s="34">
        <f t="shared" ref="G22:H22" si="7">G23+G26</f>
        <v>118.7</v>
      </c>
      <c r="H22" s="34">
        <f t="shared" si="7"/>
        <v>49.4</v>
      </c>
      <c r="I22" s="34">
        <f>I23+I26</f>
        <v>118.7</v>
      </c>
      <c r="J22" s="33">
        <f t="shared" si="1"/>
        <v>100</v>
      </c>
    </row>
    <row r="23" spans="1:10" x14ac:dyDescent="0.2">
      <c r="A23" s="31" t="s">
        <v>38</v>
      </c>
      <c r="B23" s="32" t="s">
        <v>39</v>
      </c>
      <c r="C23" s="32"/>
      <c r="D23" s="33">
        <v>10</v>
      </c>
      <c r="E23" s="33">
        <v>10</v>
      </c>
      <c r="F23" s="33">
        <v>10</v>
      </c>
      <c r="G23" s="34">
        <f>G24</f>
        <v>15.4</v>
      </c>
      <c r="H23" s="34">
        <v>10</v>
      </c>
      <c r="I23" s="34">
        <f>I24</f>
        <v>15.4</v>
      </c>
      <c r="J23" s="33">
        <f t="shared" si="1"/>
        <v>100</v>
      </c>
    </row>
    <row r="24" spans="1:10" ht="24" x14ac:dyDescent="0.2">
      <c r="A24" s="31" t="s">
        <v>40</v>
      </c>
      <c r="B24" s="32" t="s">
        <v>41</v>
      </c>
      <c r="C24" s="32"/>
      <c r="D24" s="33">
        <v>10</v>
      </c>
      <c r="E24" s="33">
        <v>10</v>
      </c>
      <c r="F24" s="33">
        <v>10</v>
      </c>
      <c r="G24" s="34">
        <f>G25</f>
        <v>15.4</v>
      </c>
      <c r="H24" s="34">
        <v>10</v>
      </c>
      <c r="I24" s="34">
        <f>I25</f>
        <v>15.4</v>
      </c>
      <c r="J24" s="33">
        <f t="shared" si="1"/>
        <v>100</v>
      </c>
    </row>
    <row r="25" spans="1:10" s="3" customFormat="1" ht="60" x14ac:dyDescent="0.2">
      <c r="A25" s="31" t="s">
        <v>42</v>
      </c>
      <c r="B25" s="32" t="s">
        <v>43</v>
      </c>
      <c r="C25" s="32" t="s">
        <v>17</v>
      </c>
      <c r="D25" s="33">
        <v>10</v>
      </c>
      <c r="E25" s="33">
        <v>10</v>
      </c>
      <c r="F25" s="33">
        <v>10</v>
      </c>
      <c r="G25" s="34">
        <v>15.4</v>
      </c>
      <c r="H25" s="34">
        <v>10</v>
      </c>
      <c r="I25" s="34">
        <v>15.4</v>
      </c>
      <c r="J25" s="33">
        <f t="shared" si="1"/>
        <v>100</v>
      </c>
    </row>
    <row r="26" spans="1:10" x14ac:dyDescent="0.2">
      <c r="A26" s="31" t="s">
        <v>44</v>
      </c>
      <c r="B26" s="32" t="s">
        <v>45</v>
      </c>
      <c r="C26" s="32"/>
      <c r="D26" s="33">
        <v>39.4</v>
      </c>
      <c r="E26" s="33">
        <v>39.4</v>
      </c>
      <c r="F26" s="33">
        <v>39.4</v>
      </c>
      <c r="G26" s="34">
        <f t="shared" ref="G26:H26" si="8">G27</f>
        <v>103.3</v>
      </c>
      <c r="H26" s="34">
        <f t="shared" si="8"/>
        <v>39.4</v>
      </c>
      <c r="I26" s="34">
        <f>I27</f>
        <v>103.3</v>
      </c>
      <c r="J26" s="33">
        <f t="shared" si="1"/>
        <v>100</v>
      </c>
    </row>
    <row r="27" spans="1:10" ht="36" x14ac:dyDescent="0.2">
      <c r="A27" s="31" t="s">
        <v>46</v>
      </c>
      <c r="B27" s="32" t="s">
        <v>47</v>
      </c>
      <c r="C27" s="32"/>
      <c r="D27" s="33">
        <v>39.4</v>
      </c>
      <c r="E27" s="33">
        <v>39.4</v>
      </c>
      <c r="F27" s="33">
        <v>39.4</v>
      </c>
      <c r="G27" s="34">
        <f t="shared" ref="G27:H27" si="9">G28</f>
        <v>103.3</v>
      </c>
      <c r="H27" s="34">
        <f t="shared" si="9"/>
        <v>39.4</v>
      </c>
      <c r="I27" s="34">
        <f>I28</f>
        <v>103.3</v>
      </c>
      <c r="J27" s="33">
        <f t="shared" si="1"/>
        <v>100</v>
      </c>
    </row>
    <row r="28" spans="1:10" s="3" customFormat="1" ht="60" x14ac:dyDescent="0.2">
      <c r="A28" s="31" t="s">
        <v>48</v>
      </c>
      <c r="B28" s="32" t="s">
        <v>49</v>
      </c>
      <c r="C28" s="32" t="s">
        <v>17</v>
      </c>
      <c r="D28" s="33">
        <v>39.4</v>
      </c>
      <c r="E28" s="33">
        <v>39.4</v>
      </c>
      <c r="F28" s="33">
        <v>39.4</v>
      </c>
      <c r="G28" s="34">
        <v>103.3</v>
      </c>
      <c r="H28" s="34">
        <v>39.4</v>
      </c>
      <c r="I28" s="34">
        <v>103.3</v>
      </c>
      <c r="J28" s="33">
        <f t="shared" si="1"/>
        <v>100</v>
      </c>
    </row>
    <row r="29" spans="1:10" x14ac:dyDescent="0.2">
      <c r="A29" s="31" t="s">
        <v>50</v>
      </c>
      <c r="B29" s="32" t="s">
        <v>51</v>
      </c>
      <c r="C29" s="32"/>
      <c r="D29" s="33">
        <v>15</v>
      </c>
      <c r="E29" s="33">
        <v>15</v>
      </c>
      <c r="F29" s="33">
        <v>15</v>
      </c>
      <c r="G29" s="34">
        <f t="shared" ref="G29:H29" si="10">G30</f>
        <v>35</v>
      </c>
      <c r="H29" s="34">
        <f t="shared" si="10"/>
        <v>15</v>
      </c>
      <c r="I29" s="34">
        <f>I30</f>
        <v>35</v>
      </c>
      <c r="J29" s="33">
        <f t="shared" si="1"/>
        <v>100</v>
      </c>
    </row>
    <row r="30" spans="1:10" ht="36" x14ac:dyDescent="0.2">
      <c r="A30" s="31" t="s">
        <v>52</v>
      </c>
      <c r="B30" s="32" t="s">
        <v>53</v>
      </c>
      <c r="C30" s="32"/>
      <c r="D30" s="33">
        <v>15</v>
      </c>
      <c r="E30" s="33">
        <v>15</v>
      </c>
      <c r="F30" s="33">
        <v>15</v>
      </c>
      <c r="G30" s="34">
        <f t="shared" ref="G30:H30" si="11">G31</f>
        <v>35</v>
      </c>
      <c r="H30" s="34">
        <f t="shared" si="11"/>
        <v>15</v>
      </c>
      <c r="I30" s="34">
        <f>I31</f>
        <v>35</v>
      </c>
      <c r="J30" s="33">
        <f t="shared" si="1"/>
        <v>100</v>
      </c>
    </row>
    <row r="31" spans="1:10" ht="60" x14ac:dyDescent="0.2">
      <c r="A31" s="31" t="s">
        <v>54</v>
      </c>
      <c r="B31" s="32" t="s">
        <v>55</v>
      </c>
      <c r="C31" s="32"/>
      <c r="D31" s="33">
        <v>15</v>
      </c>
      <c r="E31" s="33">
        <v>15</v>
      </c>
      <c r="F31" s="33">
        <v>15</v>
      </c>
      <c r="G31" s="34">
        <f t="shared" ref="G31:H31" si="12">G32</f>
        <v>35</v>
      </c>
      <c r="H31" s="34">
        <f t="shared" si="12"/>
        <v>15</v>
      </c>
      <c r="I31" s="34">
        <f>I32</f>
        <v>35</v>
      </c>
      <c r="J31" s="33">
        <f t="shared" si="1"/>
        <v>100</v>
      </c>
    </row>
    <row r="32" spans="1:10" ht="60" x14ac:dyDescent="0.2">
      <c r="A32" s="31" t="s">
        <v>54</v>
      </c>
      <c r="B32" s="32" t="s">
        <v>56</v>
      </c>
      <c r="C32" s="32"/>
      <c r="D32" s="33">
        <v>15</v>
      </c>
      <c r="E32" s="33">
        <v>15</v>
      </c>
      <c r="F32" s="33">
        <v>15</v>
      </c>
      <c r="G32" s="34">
        <f t="shared" ref="G32:H32" si="13">G33</f>
        <v>35</v>
      </c>
      <c r="H32" s="34">
        <f t="shared" si="13"/>
        <v>15</v>
      </c>
      <c r="I32" s="34">
        <f>I33</f>
        <v>35</v>
      </c>
      <c r="J32" s="33">
        <f t="shared" si="1"/>
        <v>100</v>
      </c>
    </row>
    <row r="33" spans="1:10" s="3" customFormat="1" ht="60" x14ac:dyDescent="0.2">
      <c r="A33" s="31" t="s">
        <v>54</v>
      </c>
      <c r="B33" s="32" t="s">
        <v>57</v>
      </c>
      <c r="C33" s="32" t="s">
        <v>17</v>
      </c>
      <c r="D33" s="33">
        <v>15</v>
      </c>
      <c r="E33" s="33">
        <v>15</v>
      </c>
      <c r="F33" s="33">
        <v>15</v>
      </c>
      <c r="G33" s="34">
        <v>35</v>
      </c>
      <c r="H33" s="34">
        <v>15</v>
      </c>
      <c r="I33" s="34">
        <v>35</v>
      </c>
      <c r="J33" s="33">
        <f t="shared" si="1"/>
        <v>100</v>
      </c>
    </row>
    <row r="34" spans="1:10" ht="36" x14ac:dyDescent="0.2">
      <c r="A34" s="31" t="s">
        <v>58</v>
      </c>
      <c r="B34" s="32" t="s">
        <v>59</v>
      </c>
      <c r="C34" s="32"/>
      <c r="D34" s="33">
        <v>142.5</v>
      </c>
      <c r="E34" s="33">
        <v>142.5</v>
      </c>
      <c r="F34" s="33">
        <v>142.5</v>
      </c>
      <c r="G34" s="34">
        <f>G35</f>
        <v>74.7</v>
      </c>
      <c r="H34" s="34">
        <f t="shared" ref="H34:J34" si="14">H35</f>
        <v>178.8</v>
      </c>
      <c r="I34" s="34">
        <f t="shared" si="14"/>
        <v>74.7</v>
      </c>
      <c r="J34" s="34">
        <f t="shared" si="14"/>
        <v>100</v>
      </c>
    </row>
    <row r="35" spans="1:10" ht="72" x14ac:dyDescent="0.2">
      <c r="A35" s="35" t="s">
        <v>60</v>
      </c>
      <c r="B35" s="32" t="s">
        <v>61</v>
      </c>
      <c r="C35" s="32"/>
      <c r="D35" s="33">
        <v>142.5</v>
      </c>
      <c r="E35" s="33">
        <v>142.5</v>
      </c>
      <c r="F35" s="33">
        <v>142.5</v>
      </c>
      <c r="G35" s="34">
        <f t="shared" ref="G35:H35" si="15">G36+G39</f>
        <v>74.7</v>
      </c>
      <c r="H35" s="34">
        <f t="shared" si="15"/>
        <v>178.8</v>
      </c>
      <c r="I35" s="34">
        <f>I36+I39</f>
        <v>74.7</v>
      </c>
      <c r="J35" s="33">
        <f t="shared" si="1"/>
        <v>100</v>
      </c>
    </row>
    <row r="36" spans="1:10" ht="72" x14ac:dyDescent="0.2">
      <c r="A36" s="35" t="s">
        <v>62</v>
      </c>
      <c r="B36" s="32" t="s">
        <v>63</v>
      </c>
      <c r="C36" s="32"/>
      <c r="D36" s="33"/>
      <c r="E36" s="33"/>
      <c r="F36" s="33"/>
      <c r="G36" s="34">
        <f t="shared" ref="G36:H36" si="16">G37</f>
        <v>49.6</v>
      </c>
      <c r="H36" s="34">
        <f t="shared" si="16"/>
        <v>16.3</v>
      </c>
      <c r="I36" s="34">
        <f>I37</f>
        <v>49.6</v>
      </c>
      <c r="J36" s="33">
        <f t="shared" si="1"/>
        <v>100</v>
      </c>
    </row>
    <row r="37" spans="1:10" ht="60" x14ac:dyDescent="0.2">
      <c r="A37" s="31" t="s">
        <v>64</v>
      </c>
      <c r="B37" s="32" t="s">
        <v>65</v>
      </c>
      <c r="C37" s="32"/>
      <c r="D37" s="33"/>
      <c r="E37" s="33"/>
      <c r="F37" s="33"/>
      <c r="G37" s="34">
        <f t="shared" ref="G37:H37" si="17">G38</f>
        <v>49.6</v>
      </c>
      <c r="H37" s="34">
        <f t="shared" si="17"/>
        <v>16.3</v>
      </c>
      <c r="I37" s="34">
        <f>I38</f>
        <v>49.6</v>
      </c>
      <c r="J37" s="33">
        <f t="shared" si="1"/>
        <v>100</v>
      </c>
    </row>
    <row r="38" spans="1:10" s="3" customFormat="1" ht="60" x14ac:dyDescent="0.2">
      <c r="A38" s="31" t="s">
        <v>64</v>
      </c>
      <c r="B38" s="32" t="s">
        <v>66</v>
      </c>
      <c r="C38" s="32" t="s">
        <v>17</v>
      </c>
      <c r="D38" s="33"/>
      <c r="E38" s="33"/>
      <c r="F38" s="33"/>
      <c r="G38" s="34">
        <v>49.6</v>
      </c>
      <c r="H38" s="34">
        <v>16.3</v>
      </c>
      <c r="I38" s="34">
        <v>49.6</v>
      </c>
      <c r="J38" s="33">
        <f t="shared" si="1"/>
        <v>100</v>
      </c>
    </row>
    <row r="39" spans="1:10" ht="72" x14ac:dyDescent="0.2">
      <c r="A39" s="35" t="s">
        <v>67</v>
      </c>
      <c r="B39" s="32" t="s">
        <v>68</v>
      </c>
      <c r="C39" s="32"/>
      <c r="D39" s="33">
        <v>142.5</v>
      </c>
      <c r="E39" s="33">
        <v>142.5</v>
      </c>
      <c r="F39" s="33">
        <v>142.5</v>
      </c>
      <c r="G39" s="34">
        <f t="shared" ref="G39:H39" si="18">G40</f>
        <v>25.1</v>
      </c>
      <c r="H39" s="34">
        <f t="shared" si="18"/>
        <v>162.5</v>
      </c>
      <c r="I39" s="34">
        <f>I40</f>
        <v>25.1</v>
      </c>
      <c r="J39" s="33">
        <f t="shared" si="1"/>
        <v>100</v>
      </c>
    </row>
    <row r="40" spans="1:10" ht="60" x14ac:dyDescent="0.2">
      <c r="A40" s="31" t="s">
        <v>69</v>
      </c>
      <c r="B40" s="32" t="s">
        <v>70</v>
      </c>
      <c r="C40" s="32"/>
      <c r="D40" s="33">
        <v>142.5</v>
      </c>
      <c r="E40" s="33">
        <v>142.5</v>
      </c>
      <c r="F40" s="33">
        <v>142.5</v>
      </c>
      <c r="G40" s="34">
        <f t="shared" ref="G40:H40" si="19">G41</f>
        <v>25.1</v>
      </c>
      <c r="H40" s="34">
        <f t="shared" si="19"/>
        <v>162.5</v>
      </c>
      <c r="I40" s="34">
        <f>I41</f>
        <v>25.1</v>
      </c>
      <c r="J40" s="33">
        <f t="shared" si="1"/>
        <v>100</v>
      </c>
    </row>
    <row r="41" spans="1:10" s="3" customFormat="1" ht="60" x14ac:dyDescent="0.2">
      <c r="A41" s="31" t="s">
        <v>69</v>
      </c>
      <c r="B41" s="32" t="s">
        <v>71</v>
      </c>
      <c r="C41" s="32" t="s">
        <v>17</v>
      </c>
      <c r="D41" s="33">
        <v>142.5</v>
      </c>
      <c r="E41" s="33">
        <v>142.5</v>
      </c>
      <c r="F41" s="33">
        <v>142.5</v>
      </c>
      <c r="G41" s="34">
        <v>25.1</v>
      </c>
      <c r="H41" s="34">
        <v>162.5</v>
      </c>
      <c r="I41" s="34">
        <v>25.1</v>
      </c>
      <c r="J41" s="33">
        <f t="shared" si="1"/>
        <v>100</v>
      </c>
    </row>
    <row r="42" spans="1:10" s="29" customFormat="1" ht="24" x14ac:dyDescent="0.2">
      <c r="A42" s="37" t="s">
        <v>134</v>
      </c>
      <c r="B42" s="38" t="s">
        <v>135</v>
      </c>
      <c r="C42" s="39"/>
      <c r="D42" s="34"/>
      <c r="E42" s="34"/>
      <c r="F42" s="34"/>
      <c r="G42" s="34">
        <f>G44</f>
        <v>549.6</v>
      </c>
      <c r="H42" s="34">
        <f t="shared" ref="H42:I42" si="20">H44</f>
        <v>0</v>
      </c>
      <c r="I42" s="34">
        <f t="shared" si="20"/>
        <v>549.6</v>
      </c>
      <c r="J42" s="34">
        <v>100</v>
      </c>
    </row>
    <row r="43" spans="1:10" s="29" customFormat="1" ht="72" x14ac:dyDescent="0.2">
      <c r="A43" s="37" t="s">
        <v>136</v>
      </c>
      <c r="B43" s="38" t="s">
        <v>137</v>
      </c>
      <c r="C43" s="39"/>
      <c r="D43" s="34"/>
      <c r="E43" s="34"/>
      <c r="F43" s="34"/>
      <c r="G43" s="34">
        <f>G44</f>
        <v>549.6</v>
      </c>
      <c r="H43" s="34">
        <f t="shared" ref="H43:I44" si="21">H44</f>
        <v>0</v>
      </c>
      <c r="I43" s="34">
        <f>I44</f>
        <v>549.6</v>
      </c>
      <c r="J43" s="34">
        <v>100</v>
      </c>
    </row>
    <row r="44" spans="1:10" s="29" customFormat="1" ht="84" x14ac:dyDescent="0.2">
      <c r="A44" s="37" t="s">
        <v>138</v>
      </c>
      <c r="B44" s="38" t="s">
        <v>139</v>
      </c>
      <c r="C44" s="39"/>
      <c r="D44" s="34"/>
      <c r="E44" s="34"/>
      <c r="F44" s="34"/>
      <c r="G44" s="34">
        <f>G45</f>
        <v>549.6</v>
      </c>
      <c r="H44" s="34">
        <f t="shared" si="21"/>
        <v>0</v>
      </c>
      <c r="I44" s="34">
        <f t="shared" si="21"/>
        <v>549.6</v>
      </c>
      <c r="J44" s="34">
        <v>100</v>
      </c>
    </row>
    <row r="45" spans="1:10" s="29" customFormat="1" ht="72" x14ac:dyDescent="0.2">
      <c r="A45" s="37" t="s">
        <v>140</v>
      </c>
      <c r="B45" s="38" t="s">
        <v>141</v>
      </c>
      <c r="C45" s="40"/>
      <c r="D45" s="34"/>
      <c r="E45" s="34"/>
      <c r="F45" s="34"/>
      <c r="G45" s="34">
        <v>549.6</v>
      </c>
      <c r="H45" s="34"/>
      <c r="I45" s="34">
        <v>549.6</v>
      </c>
      <c r="J45" s="34">
        <v>100</v>
      </c>
    </row>
    <row r="46" spans="1:10" s="29" customFormat="1" x14ac:dyDescent="0.2">
      <c r="A46" s="37" t="s">
        <v>146</v>
      </c>
      <c r="B46" s="38" t="s">
        <v>147</v>
      </c>
      <c r="C46" s="40"/>
      <c r="D46" s="34"/>
      <c r="E46" s="34"/>
      <c r="F46" s="34"/>
      <c r="G46" s="34">
        <f>G47+G49</f>
        <v>211</v>
      </c>
      <c r="H46" s="34">
        <f t="shared" ref="H46:I46" si="22">H47+H49</f>
        <v>0</v>
      </c>
      <c r="I46" s="34">
        <f t="shared" si="22"/>
        <v>211</v>
      </c>
      <c r="J46" s="34">
        <v>100</v>
      </c>
    </row>
    <row r="47" spans="1:10" s="29" customFormat="1" ht="16.5" customHeight="1" x14ac:dyDescent="0.2">
      <c r="A47" s="37" t="s">
        <v>148</v>
      </c>
      <c r="B47" s="38" t="s">
        <v>149</v>
      </c>
      <c r="C47" s="40"/>
      <c r="D47" s="34"/>
      <c r="E47" s="34"/>
      <c r="F47" s="34"/>
      <c r="G47" s="34">
        <f>G48</f>
        <v>105.5</v>
      </c>
      <c r="H47" s="34">
        <f t="shared" ref="H47:J48" si="23">H48</f>
        <v>0</v>
      </c>
      <c r="I47" s="34">
        <f t="shared" si="23"/>
        <v>105.5</v>
      </c>
      <c r="J47" s="34">
        <v>100</v>
      </c>
    </row>
    <row r="48" spans="1:10" s="29" customFormat="1" ht="24" x14ac:dyDescent="0.2">
      <c r="A48" s="37" t="s">
        <v>150</v>
      </c>
      <c r="B48" s="38" t="s">
        <v>151</v>
      </c>
      <c r="C48" s="40"/>
      <c r="D48" s="34"/>
      <c r="E48" s="34"/>
      <c r="F48" s="34"/>
      <c r="G48" s="34">
        <f>G49</f>
        <v>105.5</v>
      </c>
      <c r="H48" s="34">
        <f t="shared" si="23"/>
        <v>0</v>
      </c>
      <c r="I48" s="34">
        <f t="shared" si="23"/>
        <v>105.5</v>
      </c>
      <c r="J48" s="34">
        <f t="shared" si="23"/>
        <v>100</v>
      </c>
    </row>
    <row r="49" spans="1:10" s="29" customFormat="1" ht="48" x14ac:dyDescent="0.2">
      <c r="A49" s="37" t="s">
        <v>153</v>
      </c>
      <c r="B49" s="38" t="s">
        <v>152</v>
      </c>
      <c r="C49" s="40"/>
      <c r="D49" s="34"/>
      <c r="E49" s="34"/>
      <c r="F49" s="34"/>
      <c r="G49" s="34">
        <v>105.5</v>
      </c>
      <c r="H49" s="34"/>
      <c r="I49" s="34">
        <v>105.5</v>
      </c>
      <c r="J49" s="34">
        <v>100</v>
      </c>
    </row>
    <row r="50" spans="1:10" x14ac:dyDescent="0.2">
      <c r="A50" s="31" t="s">
        <v>72</v>
      </c>
      <c r="B50" s="32" t="s">
        <v>73</v>
      </c>
      <c r="C50" s="32"/>
      <c r="D50" s="33">
        <v>12295.1</v>
      </c>
      <c r="E50" s="33">
        <v>12295.1</v>
      </c>
      <c r="F50" s="33">
        <v>12295.1</v>
      </c>
      <c r="G50" s="34">
        <f t="shared" ref="G50:H50" si="24">G51</f>
        <v>44514.200000000004</v>
      </c>
      <c r="H50" s="34">
        <f t="shared" si="24"/>
        <v>27719.7</v>
      </c>
      <c r="I50" s="34">
        <f>I51</f>
        <v>44514.200000000004</v>
      </c>
      <c r="J50" s="33">
        <f t="shared" si="1"/>
        <v>100</v>
      </c>
    </row>
    <row r="51" spans="1:10" ht="36" x14ac:dyDescent="0.2">
      <c r="A51" s="31" t="s">
        <v>74</v>
      </c>
      <c r="B51" s="32" t="s">
        <v>75</v>
      </c>
      <c r="C51" s="32"/>
      <c r="D51" s="33">
        <v>12295.1</v>
      </c>
      <c r="E51" s="33">
        <v>12295.1</v>
      </c>
      <c r="F51" s="33">
        <v>12295.1</v>
      </c>
      <c r="G51" s="34">
        <f>G52+G56+G60</f>
        <v>44514.200000000004</v>
      </c>
      <c r="H51" s="34">
        <f t="shared" ref="H51:J51" si="25">H52+H56+H60</f>
        <v>27719.7</v>
      </c>
      <c r="I51" s="34">
        <f t="shared" si="25"/>
        <v>44514.200000000004</v>
      </c>
      <c r="J51" s="34">
        <f t="shared" si="25"/>
        <v>300</v>
      </c>
    </row>
    <row r="52" spans="1:10" ht="24" x14ac:dyDescent="0.2">
      <c r="A52" s="31" t="s">
        <v>76</v>
      </c>
      <c r="B52" s="32" t="s">
        <v>115</v>
      </c>
      <c r="C52" s="32"/>
      <c r="D52" s="33">
        <v>2711.2</v>
      </c>
      <c r="E52" s="33">
        <v>2711.2</v>
      </c>
      <c r="F52" s="33">
        <v>2711.2</v>
      </c>
      <c r="G52" s="34">
        <f>G53</f>
        <v>4083</v>
      </c>
      <c r="H52" s="34">
        <v>3607.5</v>
      </c>
      <c r="I52" s="34">
        <f>I53</f>
        <v>4083</v>
      </c>
      <c r="J52" s="33">
        <f t="shared" si="1"/>
        <v>100</v>
      </c>
    </row>
    <row r="53" spans="1:10" x14ac:dyDescent="0.2">
      <c r="A53" s="31" t="s">
        <v>77</v>
      </c>
      <c r="B53" s="32" t="s">
        <v>116</v>
      </c>
      <c r="C53" s="32"/>
      <c r="D53" s="33">
        <v>2711.2</v>
      </c>
      <c r="E53" s="33">
        <v>2711.2</v>
      </c>
      <c r="F53" s="33">
        <v>2711.2</v>
      </c>
      <c r="G53" s="34">
        <f t="shared" ref="G53:H53" si="26">G54</f>
        <v>4083</v>
      </c>
      <c r="H53" s="34">
        <f t="shared" si="26"/>
        <v>2711.2</v>
      </c>
      <c r="I53" s="34">
        <f>I54</f>
        <v>4083</v>
      </c>
      <c r="J53" s="33">
        <f t="shared" si="1"/>
        <v>100</v>
      </c>
    </row>
    <row r="54" spans="1:10" ht="24" x14ac:dyDescent="0.2">
      <c r="A54" s="31" t="s">
        <v>78</v>
      </c>
      <c r="B54" s="32" t="s">
        <v>117</v>
      </c>
      <c r="C54" s="32"/>
      <c r="D54" s="33">
        <v>2711.2</v>
      </c>
      <c r="E54" s="33">
        <v>2711.2</v>
      </c>
      <c r="F54" s="33">
        <v>2711.2</v>
      </c>
      <c r="G54" s="34">
        <f t="shared" ref="G54:H54" si="27">G55</f>
        <v>4083</v>
      </c>
      <c r="H54" s="34">
        <f t="shared" si="27"/>
        <v>2711.2</v>
      </c>
      <c r="I54" s="34">
        <f>I55</f>
        <v>4083</v>
      </c>
      <c r="J54" s="33">
        <f t="shared" si="1"/>
        <v>100</v>
      </c>
    </row>
    <row r="55" spans="1:10" s="3" customFormat="1" ht="24" x14ac:dyDescent="0.2">
      <c r="A55" s="31" t="s">
        <v>78</v>
      </c>
      <c r="B55" s="32" t="s">
        <v>118</v>
      </c>
      <c r="C55" s="32" t="s">
        <v>17</v>
      </c>
      <c r="D55" s="33">
        <v>2711.2</v>
      </c>
      <c r="E55" s="33">
        <v>2711.2</v>
      </c>
      <c r="F55" s="33">
        <v>2711.2</v>
      </c>
      <c r="G55" s="34">
        <v>4083</v>
      </c>
      <c r="H55" s="34">
        <v>2711.2</v>
      </c>
      <c r="I55" s="34">
        <v>4083</v>
      </c>
      <c r="J55" s="33">
        <f t="shared" si="1"/>
        <v>100</v>
      </c>
    </row>
    <row r="56" spans="1:10" ht="24" x14ac:dyDescent="0.2">
      <c r="A56" s="31" t="s">
        <v>79</v>
      </c>
      <c r="B56" s="32" t="s">
        <v>119</v>
      </c>
      <c r="C56" s="32"/>
      <c r="D56" s="33"/>
      <c r="E56" s="33"/>
      <c r="F56" s="33"/>
      <c r="G56" s="34">
        <f>G57</f>
        <v>666.9</v>
      </c>
      <c r="H56" s="34">
        <f t="shared" ref="H56:J56" si="28">H57</f>
        <v>278.89999999999998</v>
      </c>
      <c r="I56" s="34">
        <f t="shared" si="28"/>
        <v>666.9</v>
      </c>
      <c r="J56" s="34">
        <f t="shared" si="28"/>
        <v>100</v>
      </c>
    </row>
    <row r="57" spans="1:10" ht="36" x14ac:dyDescent="0.2">
      <c r="A57" s="31" t="s">
        <v>80</v>
      </c>
      <c r="B57" s="32" t="s">
        <v>120</v>
      </c>
      <c r="C57" s="32"/>
      <c r="D57" s="33"/>
      <c r="E57" s="33"/>
      <c r="F57" s="33"/>
      <c r="G57" s="34">
        <f t="shared" ref="G57:H57" si="29">G58</f>
        <v>666.9</v>
      </c>
      <c r="H57" s="34">
        <f t="shared" si="29"/>
        <v>278.89999999999998</v>
      </c>
      <c r="I57" s="34">
        <f>I58</f>
        <v>666.9</v>
      </c>
      <c r="J57" s="33">
        <f t="shared" si="1"/>
        <v>100</v>
      </c>
    </row>
    <row r="58" spans="1:10" ht="36" x14ac:dyDescent="0.2">
      <c r="A58" s="31" t="s">
        <v>81</v>
      </c>
      <c r="B58" s="32" t="s">
        <v>121</v>
      </c>
      <c r="C58" s="32"/>
      <c r="D58" s="33"/>
      <c r="E58" s="33"/>
      <c r="F58" s="33"/>
      <c r="G58" s="34">
        <f t="shared" ref="G58:H58" si="30">G59</f>
        <v>666.9</v>
      </c>
      <c r="H58" s="34">
        <f t="shared" si="30"/>
        <v>278.89999999999998</v>
      </c>
      <c r="I58" s="34">
        <f>I59</f>
        <v>666.9</v>
      </c>
      <c r="J58" s="33">
        <f t="shared" si="1"/>
        <v>100</v>
      </c>
    </row>
    <row r="59" spans="1:10" s="3" customFormat="1" ht="36" x14ac:dyDescent="0.2">
      <c r="A59" s="31" t="s">
        <v>81</v>
      </c>
      <c r="B59" s="32" t="s">
        <v>122</v>
      </c>
      <c r="C59" s="32" t="s">
        <v>82</v>
      </c>
      <c r="D59" s="33"/>
      <c r="E59" s="33"/>
      <c r="F59" s="33"/>
      <c r="G59" s="34">
        <v>666.9</v>
      </c>
      <c r="H59" s="34">
        <v>278.89999999999998</v>
      </c>
      <c r="I59" s="34">
        <v>666.9</v>
      </c>
      <c r="J59" s="33">
        <f t="shared" si="1"/>
        <v>100</v>
      </c>
    </row>
    <row r="60" spans="1:10" x14ac:dyDescent="0.2">
      <c r="A60" s="31" t="s">
        <v>83</v>
      </c>
      <c r="B60" s="32" t="s">
        <v>123</v>
      </c>
      <c r="C60" s="32"/>
      <c r="D60" s="33">
        <v>9583.9</v>
      </c>
      <c r="E60" s="33">
        <v>9583.9</v>
      </c>
      <c r="F60" s="33">
        <v>9583.9</v>
      </c>
      <c r="G60" s="34">
        <f t="shared" ref="G60:H60" si="31">G61</f>
        <v>39764.300000000003</v>
      </c>
      <c r="H60" s="34">
        <f t="shared" si="31"/>
        <v>23833.3</v>
      </c>
      <c r="I60" s="34">
        <f>I61</f>
        <v>39764.300000000003</v>
      </c>
      <c r="J60" s="33">
        <f t="shared" si="1"/>
        <v>100</v>
      </c>
    </row>
    <row r="61" spans="1:10" s="21" customFormat="1" ht="24" x14ac:dyDescent="0.2">
      <c r="A61" s="41" t="s">
        <v>84</v>
      </c>
      <c r="B61" s="39" t="s">
        <v>124</v>
      </c>
      <c r="C61" s="39"/>
      <c r="D61" s="34">
        <v>9583.9</v>
      </c>
      <c r="E61" s="34">
        <v>9583.9</v>
      </c>
      <c r="F61" s="34">
        <v>9583.9</v>
      </c>
      <c r="G61" s="34">
        <f t="shared" ref="G61:H61" si="32">G62</f>
        <v>39764.300000000003</v>
      </c>
      <c r="H61" s="34">
        <f t="shared" si="32"/>
        <v>23833.3</v>
      </c>
      <c r="I61" s="34">
        <f>I62</f>
        <v>39764.300000000003</v>
      </c>
      <c r="J61" s="34">
        <f>(I61/G61)*100</f>
        <v>100</v>
      </c>
    </row>
    <row r="62" spans="1:10" s="21" customFormat="1" ht="24" x14ac:dyDescent="0.2">
      <c r="A62" s="41" t="s">
        <v>85</v>
      </c>
      <c r="B62" s="39" t="s">
        <v>125</v>
      </c>
      <c r="C62" s="39"/>
      <c r="D62" s="34">
        <v>9583.9</v>
      </c>
      <c r="E62" s="34">
        <v>9583.9</v>
      </c>
      <c r="F62" s="34">
        <v>9583.9</v>
      </c>
      <c r="G62" s="34">
        <f>G63+G64</f>
        <v>39764.300000000003</v>
      </c>
      <c r="H62" s="34">
        <f>H63+H64</f>
        <v>23833.3</v>
      </c>
      <c r="I62" s="34">
        <f>I63+I64</f>
        <v>39764.300000000003</v>
      </c>
      <c r="J62" s="34">
        <f>(I62/G62)*100</f>
        <v>100</v>
      </c>
    </row>
    <row r="63" spans="1:10" s="29" customFormat="1" ht="24" x14ac:dyDescent="0.2">
      <c r="A63" s="41" t="s">
        <v>132</v>
      </c>
      <c r="B63" s="39" t="s">
        <v>126</v>
      </c>
      <c r="C63" s="39" t="s">
        <v>86</v>
      </c>
      <c r="D63" s="34"/>
      <c r="E63" s="34"/>
      <c r="F63" s="34"/>
      <c r="G63" s="34">
        <v>18415.5</v>
      </c>
      <c r="H63" s="34">
        <v>14236</v>
      </c>
      <c r="I63" s="34">
        <v>18415.5</v>
      </c>
      <c r="J63" s="34">
        <f t="shared" si="1"/>
        <v>100</v>
      </c>
    </row>
    <row r="64" spans="1:10" s="29" customFormat="1" ht="24" x14ac:dyDescent="0.2">
      <c r="A64" s="42" t="s">
        <v>133</v>
      </c>
      <c r="B64" s="39" t="s">
        <v>126</v>
      </c>
      <c r="C64" s="39" t="s">
        <v>87</v>
      </c>
      <c r="D64" s="34">
        <v>9583.9</v>
      </c>
      <c r="E64" s="34">
        <v>9583.9</v>
      </c>
      <c r="F64" s="34">
        <v>9583.9</v>
      </c>
      <c r="G64" s="34">
        <v>21348.799999999999</v>
      </c>
      <c r="H64" s="34">
        <v>9597.2999999999993</v>
      </c>
      <c r="I64" s="34">
        <v>21348.799999999999</v>
      </c>
      <c r="J64" s="34">
        <f t="shared" si="1"/>
        <v>100</v>
      </c>
    </row>
    <row r="65" spans="1:11" ht="12.75" customHeight="1" x14ac:dyDescent="0.2">
      <c r="A65" s="43" t="s">
        <v>129</v>
      </c>
      <c r="B65" s="43"/>
      <c r="C65" s="43"/>
      <c r="D65" s="43"/>
      <c r="E65" s="43"/>
      <c r="F65" s="43"/>
      <c r="G65" s="30">
        <f>G8+G50</f>
        <v>48640.9</v>
      </c>
      <c r="H65" s="30">
        <f t="shared" ref="H65:I65" si="33">H8+H50</f>
        <v>29274</v>
      </c>
      <c r="I65" s="30">
        <f t="shared" si="33"/>
        <v>48640.9</v>
      </c>
      <c r="J65" s="33">
        <f t="shared" ref="J65" si="34">(I65/G65)*100</f>
        <v>100</v>
      </c>
    </row>
    <row r="66" spans="1:11" ht="21" customHeight="1" x14ac:dyDescent="0.2">
      <c r="A66" s="44" t="s">
        <v>127</v>
      </c>
      <c r="B66" s="44"/>
      <c r="C66" s="44"/>
      <c r="D66" s="44"/>
      <c r="E66" s="44"/>
      <c r="F66" s="44"/>
      <c r="G66" s="45"/>
      <c r="H66" s="45"/>
      <c r="I66" s="45"/>
      <c r="J66" s="44"/>
    </row>
    <row r="67" spans="1:11" s="23" customFormat="1" ht="35.25" customHeight="1" x14ac:dyDescent="0.2">
      <c r="A67" s="46" t="s">
        <v>1</v>
      </c>
      <c r="B67" s="46" t="s">
        <v>91</v>
      </c>
      <c r="C67" s="46"/>
      <c r="D67" s="46"/>
      <c r="E67" s="46"/>
      <c r="F67" s="46"/>
      <c r="G67" s="47" t="s">
        <v>144</v>
      </c>
      <c r="H67" s="47"/>
      <c r="I67" s="47" t="s">
        <v>145</v>
      </c>
      <c r="J67" s="48" t="s">
        <v>89</v>
      </c>
      <c r="K67" s="22"/>
    </row>
    <row r="68" spans="1:11" s="3" customFormat="1" ht="12.75" customHeight="1" x14ac:dyDescent="0.2">
      <c r="A68" s="49" t="s">
        <v>128</v>
      </c>
      <c r="B68" s="50" t="s">
        <v>92</v>
      </c>
      <c r="C68" s="43"/>
      <c r="D68" s="43"/>
      <c r="E68" s="43"/>
      <c r="F68" s="43"/>
      <c r="G68" s="30">
        <v>12441.4</v>
      </c>
      <c r="H68" s="30"/>
      <c r="I68" s="30">
        <v>12441.4</v>
      </c>
      <c r="J68" s="51">
        <f>(I68/G68)*100</f>
        <v>100</v>
      </c>
      <c r="K68" s="6"/>
    </row>
    <row r="69" spans="1:11" s="3" customFormat="1" ht="12.75" customHeight="1" x14ac:dyDescent="0.2">
      <c r="A69" s="49" t="s">
        <v>104</v>
      </c>
      <c r="B69" s="50" t="s">
        <v>93</v>
      </c>
      <c r="C69" s="43"/>
      <c r="D69" s="43"/>
      <c r="E69" s="43"/>
      <c r="F69" s="43"/>
      <c r="G69" s="30">
        <v>666.9</v>
      </c>
      <c r="H69" s="30"/>
      <c r="I69" s="30">
        <v>666.9</v>
      </c>
      <c r="J69" s="51">
        <f t="shared" ref="J69:J77" si="35">(I69/G69)*100</f>
        <v>100</v>
      </c>
      <c r="K69" s="6"/>
    </row>
    <row r="70" spans="1:11" s="3" customFormat="1" ht="23.25" customHeight="1" x14ac:dyDescent="0.2">
      <c r="A70" s="52" t="s">
        <v>105</v>
      </c>
      <c r="B70" s="50" t="s">
        <v>94</v>
      </c>
      <c r="C70" s="43"/>
      <c r="D70" s="43"/>
      <c r="E70" s="43"/>
      <c r="F70" s="43"/>
      <c r="G70" s="30">
        <v>229.7</v>
      </c>
      <c r="H70" s="30"/>
      <c r="I70" s="30">
        <v>229.7</v>
      </c>
      <c r="J70" s="51">
        <f t="shared" si="35"/>
        <v>100</v>
      </c>
      <c r="K70" s="6"/>
    </row>
    <row r="71" spans="1:11" s="3" customFormat="1" ht="12.75" customHeight="1" x14ac:dyDescent="0.2">
      <c r="A71" s="49" t="s">
        <v>106</v>
      </c>
      <c r="B71" s="50" t="s">
        <v>95</v>
      </c>
      <c r="C71" s="43"/>
      <c r="D71" s="43"/>
      <c r="E71" s="43"/>
      <c r="F71" s="43"/>
      <c r="G71" s="30">
        <v>7957.9</v>
      </c>
      <c r="H71" s="30"/>
      <c r="I71" s="30">
        <v>7957.9</v>
      </c>
      <c r="J71" s="51">
        <f t="shared" si="35"/>
        <v>100</v>
      </c>
      <c r="K71" s="6"/>
    </row>
    <row r="72" spans="1:11" s="3" customFormat="1" ht="12.75" customHeight="1" x14ac:dyDescent="0.2">
      <c r="A72" s="49" t="s">
        <v>100</v>
      </c>
      <c r="B72" s="50" t="s">
        <v>96</v>
      </c>
      <c r="C72" s="43"/>
      <c r="D72" s="43"/>
      <c r="E72" s="43"/>
      <c r="F72" s="43"/>
      <c r="G72" s="30">
        <v>18170.900000000001</v>
      </c>
      <c r="H72" s="30"/>
      <c r="I72" s="30">
        <v>18170.900000000001</v>
      </c>
      <c r="J72" s="51">
        <f t="shared" si="35"/>
        <v>100</v>
      </c>
      <c r="K72" s="6"/>
    </row>
    <row r="73" spans="1:11" s="3" customFormat="1" ht="12.75" customHeight="1" x14ac:dyDescent="0.2">
      <c r="A73" s="49" t="s">
        <v>131</v>
      </c>
      <c r="B73" s="50" t="s">
        <v>130</v>
      </c>
      <c r="C73" s="43"/>
      <c r="D73" s="43"/>
      <c r="E73" s="43"/>
      <c r="F73" s="43"/>
      <c r="G73" s="30">
        <v>26.7</v>
      </c>
      <c r="H73" s="30"/>
      <c r="I73" s="30">
        <v>26.7</v>
      </c>
      <c r="J73" s="51">
        <f t="shared" si="35"/>
        <v>100</v>
      </c>
      <c r="K73" s="6"/>
    </row>
    <row r="74" spans="1:11" s="3" customFormat="1" ht="12.75" customHeight="1" x14ac:dyDescent="0.2">
      <c r="A74" s="49" t="s">
        <v>101</v>
      </c>
      <c r="B74" s="50" t="s">
        <v>97</v>
      </c>
      <c r="C74" s="43"/>
      <c r="D74" s="43"/>
      <c r="E74" s="43"/>
      <c r="F74" s="43"/>
      <c r="G74" s="30">
        <v>7997.9</v>
      </c>
      <c r="H74" s="30"/>
      <c r="I74" s="30">
        <v>7997.9</v>
      </c>
      <c r="J74" s="51">
        <f t="shared" si="35"/>
        <v>100</v>
      </c>
      <c r="K74" s="6"/>
    </row>
    <row r="75" spans="1:11" s="3" customFormat="1" ht="12.75" customHeight="1" x14ac:dyDescent="0.2">
      <c r="A75" s="49" t="s">
        <v>102</v>
      </c>
      <c r="B75" s="50" t="s">
        <v>98</v>
      </c>
      <c r="C75" s="43"/>
      <c r="D75" s="43"/>
      <c r="E75" s="43"/>
      <c r="F75" s="43"/>
      <c r="G75" s="30">
        <v>0</v>
      </c>
      <c r="H75" s="30"/>
      <c r="I75" s="30">
        <v>0</v>
      </c>
      <c r="J75" s="51">
        <v>0</v>
      </c>
      <c r="K75" s="6"/>
    </row>
    <row r="76" spans="1:11" s="3" customFormat="1" ht="12.75" customHeight="1" x14ac:dyDescent="0.2">
      <c r="A76" s="49" t="s">
        <v>103</v>
      </c>
      <c r="B76" s="50" t="s">
        <v>99</v>
      </c>
      <c r="C76" s="43"/>
      <c r="D76" s="43"/>
      <c r="E76" s="43"/>
      <c r="F76" s="43"/>
      <c r="G76" s="30">
        <v>1513.2</v>
      </c>
      <c r="H76" s="30"/>
      <c r="I76" s="30">
        <v>1513.2</v>
      </c>
      <c r="J76" s="51">
        <f t="shared" si="35"/>
        <v>100</v>
      </c>
      <c r="K76" s="6"/>
    </row>
    <row r="77" spans="1:11" ht="16.5" customHeight="1" x14ac:dyDescent="0.2">
      <c r="A77" s="43" t="s">
        <v>88</v>
      </c>
      <c r="B77" s="43"/>
      <c r="C77" s="43"/>
      <c r="D77" s="43"/>
      <c r="E77" s="43"/>
      <c r="F77" s="43"/>
      <c r="G77" s="30">
        <f>G68+G69+G70+G71+G72+G74+G75+G76+G73</f>
        <v>49004.6</v>
      </c>
      <c r="H77" s="30">
        <f t="shared" ref="H77:I77" si="36">H68+H69+H70+H71+H72+H74+H75+H76+H73</f>
        <v>0</v>
      </c>
      <c r="I77" s="30">
        <f t="shared" si="36"/>
        <v>49004.6</v>
      </c>
      <c r="J77" s="51">
        <f t="shared" si="35"/>
        <v>100</v>
      </c>
      <c r="K77" s="19"/>
    </row>
    <row r="78" spans="1:11" ht="11.25" customHeight="1" x14ac:dyDescent="0.2">
      <c r="A78" s="67" t="s">
        <v>113</v>
      </c>
      <c r="B78" s="67"/>
      <c r="C78" s="43"/>
      <c r="D78" s="43"/>
      <c r="E78" s="43"/>
      <c r="F78" s="43"/>
      <c r="G78" s="30">
        <f>G65-G77</f>
        <v>-363.69999999999709</v>
      </c>
      <c r="H78" s="30">
        <f t="shared" ref="H78:I78" si="37">H65-H77</f>
        <v>29274</v>
      </c>
      <c r="I78" s="30">
        <f t="shared" si="37"/>
        <v>-363.69999999999709</v>
      </c>
      <c r="J78" s="43"/>
      <c r="K78" s="19"/>
    </row>
    <row r="79" spans="1:11" ht="12.75" hidden="1" customHeight="1" x14ac:dyDescent="0.2">
      <c r="A79" s="53"/>
      <c r="B79" s="53"/>
      <c r="C79" s="44"/>
      <c r="D79" s="44"/>
      <c r="E79" s="44"/>
      <c r="F79" s="44"/>
      <c r="G79" s="45"/>
      <c r="H79" s="45"/>
      <c r="I79" s="45"/>
      <c r="J79" s="44"/>
      <c r="K79" s="19"/>
    </row>
    <row r="80" spans="1:11" s="7" customFormat="1" ht="15" x14ac:dyDescent="0.2">
      <c r="A80" s="54" t="s">
        <v>107</v>
      </c>
      <c r="B80" s="55"/>
      <c r="C80" s="56"/>
      <c r="D80" s="54"/>
      <c r="E80" s="57"/>
      <c r="F80" s="44"/>
      <c r="G80" s="44"/>
      <c r="H80" s="44"/>
      <c r="I80" s="44"/>
      <c r="J80" s="44"/>
    </row>
    <row r="81" spans="1:10" s="7" customFormat="1" ht="1.5" customHeight="1" x14ac:dyDescent="0.2">
      <c r="A81" s="54"/>
      <c r="B81" s="55"/>
      <c r="C81" s="56"/>
      <c r="D81" s="54"/>
      <c r="E81" s="57"/>
      <c r="F81" s="44"/>
      <c r="G81" s="44"/>
      <c r="H81" s="44"/>
      <c r="I81" s="44"/>
      <c r="J81" s="44"/>
    </row>
    <row r="82" spans="1:10" s="7" customFormat="1" ht="36" x14ac:dyDescent="0.2">
      <c r="A82" s="64" t="s">
        <v>114</v>
      </c>
      <c r="B82" s="64"/>
      <c r="C82" s="58" t="s">
        <v>108</v>
      </c>
      <c r="D82" s="59" t="s">
        <v>109</v>
      </c>
      <c r="E82" s="36" t="s">
        <v>110</v>
      </c>
      <c r="F82" s="43"/>
      <c r="G82" s="36" t="s">
        <v>144</v>
      </c>
      <c r="H82" s="36"/>
      <c r="I82" s="36" t="s">
        <v>145</v>
      </c>
      <c r="J82" s="36" t="s">
        <v>89</v>
      </c>
    </row>
    <row r="83" spans="1:10" s="8" customFormat="1" ht="15" x14ac:dyDescent="0.2">
      <c r="A83" s="65" t="s">
        <v>111</v>
      </c>
      <c r="B83" s="65"/>
      <c r="C83" s="60">
        <v>261.7</v>
      </c>
      <c r="D83" s="61">
        <v>360.1</v>
      </c>
      <c r="E83" s="62">
        <f>C83/D83*100</f>
        <v>72.674257150791448</v>
      </c>
      <c r="F83" s="46"/>
      <c r="G83" s="63">
        <v>-363.7</v>
      </c>
      <c r="H83" s="63"/>
      <c r="I83" s="63">
        <v>-363.7</v>
      </c>
      <c r="J83" s="63">
        <f>(I83/G83)*100</f>
        <v>100</v>
      </c>
    </row>
    <row r="84" spans="1:10" s="7" customFormat="1" ht="15" customHeight="1" x14ac:dyDescent="0.2">
      <c r="A84" s="65" t="s">
        <v>112</v>
      </c>
      <c r="B84" s="65"/>
      <c r="C84" s="60">
        <f>SUM(C83:C83)</f>
        <v>261.7</v>
      </c>
      <c r="D84" s="60">
        <f>SUM(D83:D83)</f>
        <v>360.1</v>
      </c>
      <c r="E84" s="60">
        <f>SUM(E83:E83)</f>
        <v>72.674257150791448</v>
      </c>
      <c r="F84" s="43"/>
      <c r="G84" s="63">
        <v>-363.7</v>
      </c>
      <c r="H84" s="63"/>
      <c r="I84" s="63">
        <v>-363.7</v>
      </c>
      <c r="J84" s="63">
        <f>(I84/G84)*100</f>
        <v>100</v>
      </c>
    </row>
    <row r="85" spans="1:10" s="7" customFormat="1" ht="15" customHeight="1" x14ac:dyDescent="0.2">
      <c r="A85" s="24"/>
      <c r="B85" s="24"/>
      <c r="C85" s="25"/>
      <c r="D85" s="25"/>
      <c r="E85" s="25"/>
      <c r="F85" s="14"/>
      <c r="G85" s="15"/>
      <c r="H85" s="15"/>
      <c r="I85" s="15"/>
      <c r="J85" s="15"/>
    </row>
    <row r="86" spans="1:10" ht="11.25" customHeight="1" x14ac:dyDescent="0.2">
      <c r="A86" s="16"/>
      <c r="B86" s="26"/>
      <c r="C86" s="17"/>
      <c r="D86" s="18"/>
      <c r="E86" s="19"/>
      <c r="F86" s="19"/>
      <c r="G86" s="19"/>
      <c r="H86" s="19"/>
      <c r="I86" s="19"/>
    </row>
    <row r="87" spans="1:10" s="7" customFormat="1" ht="18" customHeight="1" x14ac:dyDescent="0.25">
      <c r="A87" s="66"/>
      <c r="B87" s="66"/>
      <c r="C87" s="9"/>
      <c r="D87" s="10"/>
    </row>
    <row r="88" spans="1:10" s="7" customFormat="1" ht="15" customHeight="1" x14ac:dyDescent="0.25">
      <c r="A88" s="27"/>
      <c r="B88" s="28"/>
      <c r="C88" s="9"/>
      <c r="D88" s="10"/>
    </row>
    <row r="89" spans="1:10" s="7" customFormat="1" ht="18" customHeight="1" x14ac:dyDescent="0.25">
      <c r="A89" s="11"/>
      <c r="B89" s="10"/>
      <c r="C89" s="10"/>
      <c r="D89" s="10"/>
      <c r="E89" s="12"/>
    </row>
  </sheetData>
  <mergeCells count="18">
    <mergeCell ref="A2:J2"/>
    <mergeCell ref="A4:J4"/>
    <mergeCell ref="A6:A7"/>
    <mergeCell ref="B6:B7"/>
    <mergeCell ref="C6:C7"/>
    <mergeCell ref="D6:D7"/>
    <mergeCell ref="E6:E7"/>
    <mergeCell ref="G5:J5"/>
    <mergeCell ref="F6:F7"/>
    <mergeCell ref="G6:G7"/>
    <mergeCell ref="H6:H7"/>
    <mergeCell ref="I6:I7"/>
    <mergeCell ref="J6:J7"/>
    <mergeCell ref="A82:B82"/>
    <mergeCell ref="A83:B83"/>
    <mergeCell ref="A84:B84"/>
    <mergeCell ref="A87:B87"/>
    <mergeCell ref="A78:B78"/>
  </mergeCells>
  <pageMargins left="0.59055118110236227" right="0.59055118110236227" top="0.59055118110236227" bottom="0.59055118110236227" header="0" footer="0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доходов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rep:2.43.2.22</dc:description>
  <cp:lastModifiedBy>GB</cp:lastModifiedBy>
  <cp:lastPrinted>2023-11-14T05:49:13Z</cp:lastPrinted>
  <dcterms:created xsi:type="dcterms:W3CDTF">2017-10-23T10:03:34Z</dcterms:created>
  <dcterms:modified xsi:type="dcterms:W3CDTF">2024-11-06T08:17:06Z</dcterms:modified>
</cp:coreProperties>
</file>